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11" yWindow="65416" windowWidth="12120" windowHeight="7935" tabRatio="598" activeTab="0"/>
  </bookViews>
  <sheets>
    <sheet name="รวม " sheetId="1" r:id="rId1"/>
    <sheet name="ปี56ประมาณการ " sheetId="2" r:id="rId2"/>
  </sheets>
  <definedNames/>
  <calcPr fullCalcOnLoad="1"/>
</workbook>
</file>

<file path=xl/sharedStrings.xml><?xml version="1.0" encoding="utf-8"?>
<sst xmlns="http://schemas.openxmlformats.org/spreadsheetml/2006/main" count="58" uniqueCount="47">
  <si>
    <t>เดือน</t>
  </si>
  <si>
    <t xml:space="preserve"> รายได้</t>
  </si>
  <si>
    <t>อากรขาเข้า</t>
  </si>
  <si>
    <t>อากรขาออก</t>
  </si>
  <si>
    <t>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</si>
  <si>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</si>
  <si>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</si>
  <si>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</si>
  <si>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</si>
  <si>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</si>
  <si>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</si>
  <si>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</si>
  <si>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</si>
  <si>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</si>
  <si>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</si>
  <si>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</si>
  <si>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</si>
  <si>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</si>
  <si>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</si>
  <si>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</si>
  <si>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</si>
  <si>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</si>
  <si>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</si>
  <si>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</si>
  <si>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</si>
  <si>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</si>
  <si>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</si>
  <si>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</si>
  <si>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</si>
  <si>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ผลต่าง</t>
  </si>
  <si>
    <t>ร้อยละ</t>
  </si>
  <si>
    <t>รายได้ศุลกากรรวม</t>
  </si>
  <si>
    <t>อากรขาเข้า *</t>
  </si>
  <si>
    <t>ค่าธรรมเนียม**</t>
  </si>
  <si>
    <t>รวมรายได้ศุลกากร</t>
  </si>
  <si>
    <t>รายได้เบ็ดเตล็ด</t>
  </si>
  <si>
    <t>ค่าขายของกลาง</t>
  </si>
  <si>
    <t>รวมอากร</t>
  </si>
  <si>
    <t>รวมค่าธรรมเนียม</t>
  </si>
  <si>
    <t>ค่าปรับภาษีอากร</t>
  </si>
  <si>
    <t>ค่าขายของเบ็ดเตล็ด</t>
  </si>
  <si>
    <t>ค่าธรรมเนียมศุลกากร</t>
  </si>
  <si>
    <t>รายได้ศุลกากร ปี 2556</t>
  </si>
  <si>
    <t>จัดเก็บได้ปี 56</t>
  </si>
  <si>
    <t>ประมาณการปี 56</t>
  </si>
  <si>
    <t>ด่านศุลกากรช่องเม็ก</t>
  </si>
  <si>
    <t>สถิติการจัดเก็บรายได้ศุลกากรปี 2556 เปรียบเทียบกับประมาณการ ปี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</si>
</sst>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[Red]\-#,##0.00\ "/>
    <numFmt numFmtId="200" formatCode="_-* #,##0.000_-;\-* #,##0.000_-;_-* &quot;-&quot;??_-;_-@_-"/>
    <numFmt numFmtId="201" formatCode="_-* #,##0.000_-;\-* #,##0.000_-;_-* &quot;-&quot;???_-;_-@_-"/>
    <numFmt numFmtId="202" formatCode="#,##0.00_ ;\-#,##0.00\ 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d\ ดดดด\ bbbb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_ ;\-#,##0.000\ "/>
    <numFmt numFmtId="218" formatCode="#,##0.000"/>
  </numFmts>
  <fonts count="44">
    <font>
      <sz val="14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38" applyFont="1" applyBorder="1" applyAlignment="1">
      <alignment/>
    </xf>
    <xf numFmtId="43" fontId="4" fillId="0" borderId="14" xfId="38" applyFont="1" applyBorder="1" applyAlignment="1">
      <alignment/>
    </xf>
    <xf numFmtId="202" fontId="4" fillId="0" borderId="13" xfId="38" applyNumberFormat="1" applyFont="1" applyBorder="1" applyAlignment="1">
      <alignment/>
    </xf>
    <xf numFmtId="202" fontId="4" fillId="0" borderId="15" xfId="38" applyNumberFormat="1" applyFont="1" applyBorder="1" applyAlignment="1">
      <alignment/>
    </xf>
    <xf numFmtId="43" fontId="4" fillId="0" borderId="15" xfId="38" applyFont="1" applyBorder="1" applyAlignment="1">
      <alignment horizontal="center"/>
    </xf>
    <xf numFmtId="43" fontId="4" fillId="0" borderId="16" xfId="38" applyFont="1" applyBorder="1" applyAlignment="1">
      <alignment/>
    </xf>
    <xf numFmtId="43" fontId="4" fillId="0" borderId="15" xfId="38" applyFont="1" applyBorder="1" applyAlignment="1">
      <alignment/>
    </xf>
    <xf numFmtId="43" fontId="4" fillId="0" borderId="17" xfId="38" applyFont="1" applyFill="1" applyBorder="1" applyAlignment="1">
      <alignment/>
    </xf>
    <xf numFmtId="0" fontId="4" fillId="0" borderId="18" xfId="0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202" fontId="4" fillId="0" borderId="18" xfId="38" applyNumberFormat="1" applyFont="1" applyBorder="1" applyAlignment="1">
      <alignment/>
    </xf>
    <xf numFmtId="202" fontId="4" fillId="0" borderId="19" xfId="38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38" applyFont="1" applyBorder="1" applyAlignment="1">
      <alignment horizontal="center"/>
    </xf>
    <xf numFmtId="202" fontId="4" fillId="0" borderId="0" xfId="38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3" fontId="5" fillId="0" borderId="20" xfId="38" applyFont="1" applyFill="1" applyBorder="1" applyAlignment="1">
      <alignment horizontal="center"/>
    </xf>
    <xf numFmtId="43" fontId="6" fillId="0" borderId="20" xfId="38" applyFont="1" applyFill="1" applyBorder="1" applyAlignment="1">
      <alignment horizontal="center"/>
    </xf>
    <xf numFmtId="43" fontId="5" fillId="0" borderId="21" xfId="38" applyFont="1" applyFill="1" applyBorder="1" applyAlignment="1">
      <alignment horizontal="center"/>
    </xf>
    <xf numFmtId="43" fontId="5" fillId="0" borderId="13" xfId="38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3" fontId="5" fillId="0" borderId="15" xfId="38" applyFont="1" applyFill="1" applyBorder="1" applyAlignment="1">
      <alignment/>
    </xf>
    <xf numFmtId="43" fontId="5" fillId="0" borderId="22" xfId="38" applyFont="1" applyFill="1" applyBorder="1" applyAlignment="1">
      <alignment/>
    </xf>
    <xf numFmtId="43" fontId="5" fillId="0" borderId="15" xfId="38" applyFont="1" applyFill="1" applyBorder="1" applyAlignment="1">
      <alignment/>
    </xf>
    <xf numFmtId="43" fontId="5" fillId="0" borderId="23" xfId="38" applyFont="1" applyFill="1" applyBorder="1" applyAlignment="1">
      <alignment/>
    </xf>
    <xf numFmtId="0" fontId="6" fillId="0" borderId="17" xfId="0" applyFont="1" applyFill="1" applyBorder="1" applyAlignment="1">
      <alignment/>
    </xf>
    <xf numFmtId="43" fontId="6" fillId="0" borderId="1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5" fillId="0" borderId="11" xfId="38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38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7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4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3" fontId="4" fillId="33" borderId="18" xfId="38" applyFont="1" applyFill="1" applyBorder="1" applyAlignment="1">
      <alignment horizontal="center"/>
    </xf>
    <xf numFmtId="43" fontId="6" fillId="0" borderId="25" xfId="38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7" xfId="38" applyFont="1" applyBorder="1" applyAlignment="1">
      <alignment/>
    </xf>
    <xf numFmtId="16" fontId="4" fillId="0" borderId="16" xfId="0" applyNumberFormat="1" applyFont="1" applyBorder="1" applyAlignment="1">
      <alignment horizontal="center"/>
    </xf>
    <xf numFmtId="16" fontId="5" fillId="0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457200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 flipH="1">
          <a:off x="19050" y="781050"/>
          <a:ext cx="4381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"/>
  <sheetViews>
    <sheetView tabSelected="1" zoomScalePageLayoutView="0" workbookViewId="0" topLeftCell="A1">
      <selection activeCell="I15" sqref="I15"/>
    </sheetView>
  </sheetViews>
  <sheetFormatPr defaultColWidth="9.33203125" defaultRowHeight="21.75" customHeight="1"/>
  <cols>
    <col min="1" max="1" width="12" style="22" customWidth="1"/>
    <col min="2" max="2" width="16.66015625" style="22" customWidth="1"/>
    <col min="3" max="3" width="9.83203125" style="22" customWidth="1"/>
    <col min="4" max="4" width="15.66015625" style="22" customWidth="1"/>
    <col min="5" max="5" width="14.16015625" style="22" customWidth="1"/>
    <col min="6" max="7" width="15.16015625" style="22" customWidth="1"/>
    <col min="8" max="8" width="14.83203125" style="22" customWidth="1"/>
    <col min="9" max="9" width="15.66015625" style="22" customWidth="1"/>
    <col min="10" max="10" width="16.33203125" style="22" customWidth="1"/>
    <col min="11" max="11" width="18.5" style="37" customWidth="1"/>
    <col min="12" max="16384" width="9.33203125" style="22" customWidth="1"/>
  </cols>
  <sheetData>
    <row r="1" spans="1:11" ht="21.75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.75" customHeight="1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1.75" customHeight="1">
      <c r="A3" s="23" t="s">
        <v>0</v>
      </c>
      <c r="B3" s="24" t="s">
        <v>2</v>
      </c>
      <c r="C3" s="24" t="s">
        <v>3</v>
      </c>
      <c r="D3" s="24" t="s">
        <v>37</v>
      </c>
      <c r="E3" s="24" t="s">
        <v>36</v>
      </c>
      <c r="F3" s="24" t="s">
        <v>40</v>
      </c>
      <c r="G3" s="50" t="s">
        <v>41</v>
      </c>
      <c r="H3" s="24" t="s">
        <v>39</v>
      </c>
      <c r="I3" s="24" t="s">
        <v>35</v>
      </c>
      <c r="J3" s="24" t="s">
        <v>38</v>
      </c>
      <c r="K3" s="21" t="s">
        <v>34</v>
      </c>
    </row>
    <row r="4" spans="1:11" ht="21.75" customHeight="1">
      <c r="A4" s="25" t="s">
        <v>5</v>
      </c>
      <c r="B4" s="26">
        <v>905281</v>
      </c>
      <c r="C4" s="26"/>
      <c r="D4" s="27">
        <f>SUM(B4:C4)</f>
        <v>905281</v>
      </c>
      <c r="E4" s="26">
        <v>13125</v>
      </c>
      <c r="F4" s="26"/>
      <c r="G4" s="28">
        <v>21500</v>
      </c>
      <c r="H4" s="29">
        <v>10000</v>
      </c>
      <c r="I4" s="26">
        <v>11695</v>
      </c>
      <c r="J4" s="27">
        <f>SUM(E4:I4)</f>
        <v>56320</v>
      </c>
      <c r="K4" s="27">
        <f>D4+J4</f>
        <v>961601</v>
      </c>
    </row>
    <row r="5" spans="1:11" ht="21.75" customHeight="1">
      <c r="A5" s="30" t="s">
        <v>6</v>
      </c>
      <c r="B5" s="31">
        <v>940662</v>
      </c>
      <c r="C5" s="31"/>
      <c r="D5" s="27">
        <f aca="true" t="shared" si="0" ref="D5:D15">SUM(B5:C5)</f>
        <v>940662</v>
      </c>
      <c r="E5" s="31">
        <v>119850</v>
      </c>
      <c r="F5" s="31"/>
      <c r="G5" s="31">
        <v>28430</v>
      </c>
      <c r="H5" s="31">
        <v>239870</v>
      </c>
      <c r="I5" s="32">
        <v>6715</v>
      </c>
      <c r="J5" s="27">
        <f aca="true" t="shared" si="1" ref="J5:J16">SUM(E5:I5)</f>
        <v>394865</v>
      </c>
      <c r="K5" s="27">
        <f aca="true" t="shared" si="2" ref="K5:K16">D5+J5</f>
        <v>1335527</v>
      </c>
    </row>
    <row r="6" spans="1:11" ht="21.75" customHeight="1">
      <c r="A6" s="30" t="s">
        <v>7</v>
      </c>
      <c r="B6" s="31">
        <v>769215</v>
      </c>
      <c r="C6" s="31"/>
      <c r="D6" s="27">
        <f t="shared" si="0"/>
        <v>769215</v>
      </c>
      <c r="E6" s="31">
        <v>35490</v>
      </c>
      <c r="F6" s="31"/>
      <c r="G6" s="31">
        <v>123100</v>
      </c>
      <c r="H6" s="31">
        <v>353155</v>
      </c>
      <c r="I6" s="32">
        <v>9440</v>
      </c>
      <c r="J6" s="27">
        <f t="shared" si="1"/>
        <v>521185</v>
      </c>
      <c r="K6" s="27">
        <f t="shared" si="2"/>
        <v>1290400</v>
      </c>
    </row>
    <row r="7" spans="1:11" ht="21.75" customHeight="1">
      <c r="A7" s="30" t="s">
        <v>8</v>
      </c>
      <c r="B7" s="33">
        <v>562345</v>
      </c>
      <c r="C7" s="31"/>
      <c r="D7" s="27">
        <f t="shared" si="0"/>
        <v>562345</v>
      </c>
      <c r="E7" s="31">
        <v>6860</v>
      </c>
      <c r="F7" s="31"/>
      <c r="G7" s="31">
        <v>116400</v>
      </c>
      <c r="H7" s="31">
        <v>2000</v>
      </c>
      <c r="I7" s="32">
        <v>6285</v>
      </c>
      <c r="J7" s="27">
        <f t="shared" si="1"/>
        <v>131545</v>
      </c>
      <c r="K7" s="27">
        <f t="shared" si="2"/>
        <v>693890</v>
      </c>
    </row>
    <row r="8" spans="1:11" ht="21.75" customHeight="1">
      <c r="A8" s="30" t="s">
        <v>9</v>
      </c>
      <c r="B8" s="31">
        <v>1056505</v>
      </c>
      <c r="C8" s="31"/>
      <c r="D8" s="27">
        <f t="shared" si="0"/>
        <v>1056505</v>
      </c>
      <c r="E8" s="31">
        <v>20431</v>
      </c>
      <c r="F8" s="31"/>
      <c r="G8" s="31">
        <v>27150</v>
      </c>
      <c r="H8" s="31">
        <v>5000</v>
      </c>
      <c r="I8" s="32">
        <v>10945</v>
      </c>
      <c r="J8" s="27">
        <f t="shared" si="1"/>
        <v>63526</v>
      </c>
      <c r="K8" s="27">
        <f t="shared" si="2"/>
        <v>1120031</v>
      </c>
    </row>
    <row r="9" spans="1:11" ht="21.75" customHeight="1">
      <c r="A9" s="30" t="s">
        <v>10</v>
      </c>
      <c r="B9" s="31">
        <v>842756</v>
      </c>
      <c r="C9" s="31"/>
      <c r="D9" s="27">
        <f t="shared" si="0"/>
        <v>842756</v>
      </c>
      <c r="E9" s="31">
        <v>15450</v>
      </c>
      <c r="F9" s="31"/>
      <c r="G9" s="31">
        <v>66420</v>
      </c>
      <c r="H9" s="31">
        <v>500</v>
      </c>
      <c r="I9" s="32">
        <v>13710</v>
      </c>
      <c r="J9" s="27">
        <f t="shared" si="1"/>
        <v>96080</v>
      </c>
      <c r="K9" s="27">
        <f t="shared" si="2"/>
        <v>938836</v>
      </c>
    </row>
    <row r="10" spans="1:11" ht="21.75" customHeight="1">
      <c r="A10" s="30" t="s">
        <v>11</v>
      </c>
      <c r="B10" s="31">
        <v>1005168</v>
      </c>
      <c r="C10" s="31"/>
      <c r="D10" s="27">
        <f t="shared" si="0"/>
        <v>1005168</v>
      </c>
      <c r="E10" s="31">
        <v>1687</v>
      </c>
      <c r="F10" s="31"/>
      <c r="G10" s="31">
        <v>63070</v>
      </c>
      <c r="H10" s="31">
        <v>0</v>
      </c>
      <c r="I10" s="32">
        <v>9500</v>
      </c>
      <c r="J10" s="27">
        <f t="shared" si="1"/>
        <v>74257</v>
      </c>
      <c r="K10" s="27">
        <f t="shared" si="2"/>
        <v>1079425</v>
      </c>
    </row>
    <row r="11" spans="1:11" ht="21.75" customHeight="1">
      <c r="A11" s="53" t="s">
        <v>12</v>
      </c>
      <c r="B11" s="31">
        <v>1037162</v>
      </c>
      <c r="C11" s="31"/>
      <c r="D11" s="27">
        <f t="shared" si="0"/>
        <v>1037162</v>
      </c>
      <c r="E11" s="31">
        <v>0</v>
      </c>
      <c r="F11" s="31"/>
      <c r="G11" s="31">
        <v>108360</v>
      </c>
      <c r="H11" s="31">
        <v>0</v>
      </c>
      <c r="I11" s="32">
        <v>7535</v>
      </c>
      <c r="J11" s="27">
        <f t="shared" si="1"/>
        <v>115895</v>
      </c>
      <c r="K11" s="27">
        <f t="shared" si="2"/>
        <v>1153057</v>
      </c>
    </row>
    <row r="12" spans="1:11" ht="21.75" customHeight="1">
      <c r="A12" s="30" t="s">
        <v>13</v>
      </c>
      <c r="B12" s="31">
        <v>793573</v>
      </c>
      <c r="C12" s="31"/>
      <c r="D12" s="27">
        <f t="shared" si="0"/>
        <v>793573</v>
      </c>
      <c r="E12" s="31">
        <v>0</v>
      </c>
      <c r="F12" s="31"/>
      <c r="G12" s="31">
        <v>107760</v>
      </c>
      <c r="H12" s="31">
        <v>2500</v>
      </c>
      <c r="I12" s="31">
        <v>12970</v>
      </c>
      <c r="J12" s="27">
        <f t="shared" si="1"/>
        <v>123230</v>
      </c>
      <c r="K12" s="27">
        <f t="shared" si="2"/>
        <v>916803</v>
      </c>
    </row>
    <row r="13" spans="1:11" ht="21.75" customHeight="1">
      <c r="A13" s="30" t="s">
        <v>14</v>
      </c>
      <c r="B13" s="31">
        <v>1120512</v>
      </c>
      <c r="C13" s="31"/>
      <c r="D13" s="27">
        <f t="shared" si="0"/>
        <v>1120512</v>
      </c>
      <c r="E13" s="31">
        <v>0</v>
      </c>
      <c r="F13" s="31">
        <v>7800</v>
      </c>
      <c r="G13" s="31">
        <v>101940</v>
      </c>
      <c r="H13" s="31">
        <v>4000</v>
      </c>
      <c r="I13" s="31">
        <v>7135</v>
      </c>
      <c r="J13" s="27">
        <f>SUM(E13:I13)</f>
        <v>120875</v>
      </c>
      <c r="K13" s="27">
        <f t="shared" si="2"/>
        <v>1241387</v>
      </c>
    </row>
    <row r="14" spans="1:11" ht="21.75" customHeight="1">
      <c r="A14" s="30" t="s">
        <v>15</v>
      </c>
      <c r="B14" s="31">
        <v>867785</v>
      </c>
      <c r="C14" s="31"/>
      <c r="D14" s="27">
        <f t="shared" si="0"/>
        <v>867785</v>
      </c>
      <c r="E14" s="31">
        <v>0</v>
      </c>
      <c r="F14" s="31">
        <v>0</v>
      </c>
      <c r="G14" s="31">
        <v>23295</v>
      </c>
      <c r="H14" s="31">
        <v>6000</v>
      </c>
      <c r="I14" s="31">
        <v>8675</v>
      </c>
      <c r="J14" s="27">
        <f t="shared" si="1"/>
        <v>37970</v>
      </c>
      <c r="K14" s="27">
        <f t="shared" si="2"/>
        <v>905755</v>
      </c>
    </row>
    <row r="15" spans="1:11" ht="21.75" customHeight="1">
      <c r="A15" s="30" t="s">
        <v>16</v>
      </c>
      <c r="B15" s="34"/>
      <c r="C15" s="34"/>
      <c r="D15" s="27">
        <f t="shared" si="0"/>
        <v>0</v>
      </c>
      <c r="E15" s="34"/>
      <c r="F15" s="34"/>
      <c r="G15" s="34"/>
      <c r="H15" s="34"/>
      <c r="I15" s="34"/>
      <c r="J15" s="48">
        <f t="shared" si="1"/>
        <v>0</v>
      </c>
      <c r="K15" s="48">
        <f t="shared" si="2"/>
        <v>0</v>
      </c>
    </row>
    <row r="16" spans="1:11" s="37" customFormat="1" ht="35.25" customHeight="1" thickBot="1">
      <c r="A16" s="35" t="s">
        <v>4</v>
      </c>
      <c r="B16" s="36">
        <f aca="true" t="shared" si="3" ref="B16:I16">SUM(B4:B15)</f>
        <v>9900964</v>
      </c>
      <c r="C16" s="36">
        <f t="shared" si="3"/>
        <v>0</v>
      </c>
      <c r="D16" s="36">
        <f>SUM(D4:D15)</f>
        <v>9900964</v>
      </c>
      <c r="E16" s="36">
        <f t="shared" si="3"/>
        <v>212893</v>
      </c>
      <c r="F16" s="36">
        <f t="shared" si="3"/>
        <v>7800</v>
      </c>
      <c r="G16" s="36">
        <f t="shared" si="3"/>
        <v>787425</v>
      </c>
      <c r="H16" s="36">
        <f t="shared" si="3"/>
        <v>623025</v>
      </c>
      <c r="I16" s="36">
        <f t="shared" si="3"/>
        <v>104605</v>
      </c>
      <c r="J16" s="49">
        <f t="shared" si="1"/>
        <v>1735748</v>
      </c>
      <c r="K16" s="49">
        <f t="shared" si="2"/>
        <v>11636712</v>
      </c>
    </row>
    <row r="17" spans="1:11" ht="21.75" customHeight="1" thickTop="1">
      <c r="A17" s="23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21.7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</row>
    <row r="19" spans="1:11" ht="21.7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21.7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1:11" ht="21.7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2"/>
    </row>
    <row r="22" spans="1:11" ht="21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2"/>
    </row>
  </sheetData>
  <sheetProtection/>
  <mergeCells count="2">
    <mergeCell ref="A2:K2"/>
    <mergeCell ref="A1:K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8"/>
  <sheetViews>
    <sheetView zoomScalePageLayoutView="0" workbookViewId="0" topLeftCell="A1">
      <selection activeCell="D19" sqref="D19"/>
    </sheetView>
  </sheetViews>
  <sheetFormatPr defaultColWidth="9.33203125" defaultRowHeight="21" customHeight="1"/>
  <cols>
    <col min="1" max="1" width="8" style="1" customWidth="1"/>
    <col min="2" max="2" width="16.33203125" style="1" customWidth="1"/>
    <col min="3" max="3" width="16.83203125" style="1" customWidth="1"/>
    <col min="4" max="4" width="14.5" style="1" customWidth="1"/>
    <col min="5" max="5" width="7.66015625" style="1" customWidth="1"/>
    <col min="6" max="6" width="14.16015625" style="1" customWidth="1"/>
    <col min="7" max="7" width="14.33203125" style="1" customWidth="1"/>
    <col min="8" max="8" width="13.33203125" style="1" customWidth="1"/>
    <col min="9" max="9" width="8.33203125" style="1" customWidth="1"/>
    <col min="10" max="10" width="14.5" style="1" customWidth="1"/>
    <col min="11" max="11" width="15" style="1" customWidth="1"/>
    <col min="12" max="12" width="14.83203125" style="1" customWidth="1"/>
    <col min="13" max="13" width="9.16015625" style="1" customWidth="1"/>
    <col min="14" max="57" width="17.83203125" style="1" customWidth="1"/>
    <col min="58" max="16384" width="9.33203125" style="1" customWidth="1"/>
  </cols>
  <sheetData>
    <row r="1" spans="1:13" ht="30" customHeight="1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.75" customHeight="1">
      <c r="A3" s="3" t="s">
        <v>0</v>
      </c>
      <c r="B3" s="58" t="s">
        <v>32</v>
      </c>
      <c r="C3" s="59"/>
      <c r="D3" s="59"/>
      <c r="E3" s="60"/>
      <c r="F3" s="58" t="s">
        <v>33</v>
      </c>
      <c r="G3" s="59"/>
      <c r="H3" s="59"/>
      <c r="I3" s="60"/>
      <c r="J3" s="58" t="s">
        <v>31</v>
      </c>
      <c r="K3" s="59"/>
      <c r="L3" s="59"/>
      <c r="M3" s="60"/>
    </row>
    <row r="4" spans="1:13" ht="24.75" customHeight="1">
      <c r="A4" s="4" t="s">
        <v>1</v>
      </c>
      <c r="B4" s="5" t="s">
        <v>43</v>
      </c>
      <c r="C4" s="5" t="s">
        <v>44</v>
      </c>
      <c r="D4" s="5" t="s">
        <v>29</v>
      </c>
      <c r="E4" s="5" t="s">
        <v>30</v>
      </c>
      <c r="F4" s="5" t="s">
        <v>43</v>
      </c>
      <c r="G4" s="5" t="s">
        <v>44</v>
      </c>
      <c r="H4" s="5" t="s">
        <v>29</v>
      </c>
      <c r="I4" s="5" t="s">
        <v>30</v>
      </c>
      <c r="J4" s="5" t="s">
        <v>43</v>
      </c>
      <c r="K4" s="5" t="s">
        <v>44</v>
      </c>
      <c r="L4" s="5" t="s">
        <v>29</v>
      </c>
      <c r="M4" s="5" t="s">
        <v>30</v>
      </c>
    </row>
    <row r="5" spans="1:13" ht="24.75" customHeight="1">
      <c r="A5" s="43" t="s">
        <v>17</v>
      </c>
      <c r="B5" s="6">
        <f>'รวม '!D4</f>
        <v>905281</v>
      </c>
      <c r="C5" s="6">
        <v>1329000</v>
      </c>
      <c r="D5" s="8">
        <f aca="true" t="shared" si="0" ref="D5:D16">SUM(B5-C5)</f>
        <v>-423719</v>
      </c>
      <c r="E5" s="8">
        <f>SUM(D5*100/C5)</f>
        <v>-31.882543265613243</v>
      </c>
      <c r="F5" s="6">
        <f>'รวม '!J4</f>
        <v>56320</v>
      </c>
      <c r="G5" s="7">
        <v>98000</v>
      </c>
      <c r="H5" s="8">
        <f>SUM(F5-G5)</f>
        <v>-41680</v>
      </c>
      <c r="I5" s="8">
        <f>SUM(H5*100/G5)</f>
        <v>-42.53061224489796</v>
      </c>
      <c r="J5" s="8">
        <f>SUM(B5+F5)</f>
        <v>961601</v>
      </c>
      <c r="K5" s="8">
        <f>SUM(C5+G5)</f>
        <v>1427000</v>
      </c>
      <c r="L5" s="8">
        <f>SUM(J5-K5)</f>
        <v>-465399</v>
      </c>
      <c r="M5" s="8">
        <f>SUM(L5*100/K5)</f>
        <v>-32.61380518570427</v>
      </c>
    </row>
    <row r="6" spans="1:13" ht="24.75" customHeight="1">
      <c r="A6" s="44" t="s">
        <v>18</v>
      </c>
      <c r="B6" s="12">
        <f>'รวม '!D5</f>
        <v>940662</v>
      </c>
      <c r="C6" s="10">
        <v>881000</v>
      </c>
      <c r="D6" s="9">
        <f t="shared" si="0"/>
        <v>59662</v>
      </c>
      <c r="E6" s="9">
        <f aca="true" t="shared" si="1" ref="E6:E16">SUM(D6*100/C6)</f>
        <v>6.772077185017026</v>
      </c>
      <c r="F6" s="12">
        <f>'รวม '!J5</f>
        <v>394865</v>
      </c>
      <c r="G6" s="11">
        <v>56000</v>
      </c>
      <c r="H6" s="9">
        <f aca="true" t="shared" si="2" ref="H6:H16">SUM(F6-G6)</f>
        <v>338865</v>
      </c>
      <c r="I6" s="9">
        <f aca="true" t="shared" si="3" ref="I6:I16">SUM(H6*100/G6)</f>
        <v>605.1160714285714</v>
      </c>
      <c r="J6" s="9">
        <f>SUM(B6+F6)</f>
        <v>1335527</v>
      </c>
      <c r="K6" s="9">
        <f aca="true" t="shared" si="4" ref="K6:K16">SUM(C6+G6)</f>
        <v>937000</v>
      </c>
      <c r="L6" s="9">
        <f aca="true" t="shared" si="5" ref="L6:L16">SUM(J6-K6)</f>
        <v>398527</v>
      </c>
      <c r="M6" s="9">
        <f aca="true" t="shared" si="6" ref="M6:M16">SUM(L6*100/K6)</f>
        <v>42.53223052294557</v>
      </c>
    </row>
    <row r="7" spans="1:13" ht="24.75" customHeight="1">
      <c r="A7" s="45" t="s">
        <v>19</v>
      </c>
      <c r="B7" s="12">
        <f>'รวม '!D6</f>
        <v>769215</v>
      </c>
      <c r="C7" s="12">
        <v>1221000</v>
      </c>
      <c r="D7" s="9">
        <f t="shared" si="0"/>
        <v>-451785</v>
      </c>
      <c r="E7" s="9">
        <f t="shared" si="1"/>
        <v>-37.0012285012285</v>
      </c>
      <c r="F7" s="12">
        <f>'รวม '!J6</f>
        <v>521185</v>
      </c>
      <c r="G7" s="11">
        <v>47000</v>
      </c>
      <c r="H7" s="9">
        <f t="shared" si="2"/>
        <v>474185</v>
      </c>
      <c r="I7" s="9">
        <f t="shared" si="3"/>
        <v>1008.9042553191489</v>
      </c>
      <c r="J7" s="9">
        <f aca="true" t="shared" si="7" ref="J7:J16">SUM(B7+F7)</f>
        <v>1290400</v>
      </c>
      <c r="K7" s="9">
        <f t="shared" si="4"/>
        <v>1268000</v>
      </c>
      <c r="L7" s="9">
        <f t="shared" si="5"/>
        <v>22400</v>
      </c>
      <c r="M7" s="9">
        <f t="shared" si="6"/>
        <v>1.7665615141955835</v>
      </c>
    </row>
    <row r="8" spans="1:13" ht="24.75" customHeight="1">
      <c r="A8" s="44" t="s">
        <v>20</v>
      </c>
      <c r="B8" s="12">
        <f>'รวม '!D7</f>
        <v>562345</v>
      </c>
      <c r="C8" s="12">
        <v>1403000</v>
      </c>
      <c r="D8" s="9">
        <f t="shared" si="0"/>
        <v>-840655</v>
      </c>
      <c r="E8" s="9">
        <f t="shared" si="1"/>
        <v>-59.9183891660727</v>
      </c>
      <c r="F8" s="12">
        <f>'รวม '!J7</f>
        <v>131545</v>
      </c>
      <c r="G8" s="11">
        <v>47000</v>
      </c>
      <c r="H8" s="9">
        <f t="shared" si="2"/>
        <v>84545</v>
      </c>
      <c r="I8" s="9">
        <f t="shared" si="3"/>
        <v>179.88297872340425</v>
      </c>
      <c r="J8" s="9">
        <f t="shared" si="7"/>
        <v>693890</v>
      </c>
      <c r="K8" s="9">
        <f t="shared" si="4"/>
        <v>1450000</v>
      </c>
      <c r="L8" s="9">
        <f t="shared" si="5"/>
        <v>-756110</v>
      </c>
      <c r="M8" s="9">
        <f t="shared" si="6"/>
        <v>-52.14551724137931</v>
      </c>
    </row>
    <row r="9" spans="1:13" ht="24.75" customHeight="1">
      <c r="A9" s="45" t="s">
        <v>21</v>
      </c>
      <c r="B9" s="12">
        <f>'รวม '!D8</f>
        <v>1056505</v>
      </c>
      <c r="C9" s="12">
        <v>2954000</v>
      </c>
      <c r="D9" s="9">
        <f t="shared" si="0"/>
        <v>-1897495</v>
      </c>
      <c r="E9" s="9">
        <f t="shared" si="1"/>
        <v>-64.2347664184157</v>
      </c>
      <c r="F9" s="12">
        <f>'รวม '!J8</f>
        <v>63526</v>
      </c>
      <c r="G9" s="11">
        <v>78000</v>
      </c>
      <c r="H9" s="9">
        <f t="shared" si="2"/>
        <v>-14474</v>
      </c>
      <c r="I9" s="9">
        <f t="shared" si="3"/>
        <v>-18.556410256410256</v>
      </c>
      <c r="J9" s="9">
        <f t="shared" si="7"/>
        <v>1120031</v>
      </c>
      <c r="K9" s="9">
        <f t="shared" si="4"/>
        <v>3032000</v>
      </c>
      <c r="L9" s="9">
        <f t="shared" si="5"/>
        <v>-1911969</v>
      </c>
      <c r="M9" s="9">
        <f t="shared" si="6"/>
        <v>-63.0596635883905</v>
      </c>
    </row>
    <row r="10" spans="1:13" ht="24.75" customHeight="1">
      <c r="A10" s="44" t="s">
        <v>22</v>
      </c>
      <c r="B10" s="12">
        <f>'รวม '!D9</f>
        <v>842756</v>
      </c>
      <c r="C10" s="12">
        <v>1083000</v>
      </c>
      <c r="D10" s="9">
        <f t="shared" si="0"/>
        <v>-240244</v>
      </c>
      <c r="E10" s="9">
        <f t="shared" si="1"/>
        <v>-22.18319482917821</v>
      </c>
      <c r="F10" s="12">
        <f>'รวม '!J9</f>
        <v>96080</v>
      </c>
      <c r="G10" s="11">
        <v>77000</v>
      </c>
      <c r="H10" s="9">
        <f t="shared" si="2"/>
        <v>19080</v>
      </c>
      <c r="I10" s="9">
        <f t="shared" si="3"/>
        <v>24.77922077922078</v>
      </c>
      <c r="J10" s="9">
        <f t="shared" si="7"/>
        <v>938836</v>
      </c>
      <c r="K10" s="9">
        <f t="shared" si="4"/>
        <v>1160000</v>
      </c>
      <c r="L10" s="9">
        <f t="shared" si="5"/>
        <v>-221164</v>
      </c>
      <c r="M10" s="9">
        <f t="shared" si="6"/>
        <v>-19.06586206896552</v>
      </c>
    </row>
    <row r="11" spans="1:13" ht="24.75" customHeight="1">
      <c r="A11" s="45" t="s">
        <v>23</v>
      </c>
      <c r="B11" s="12">
        <f>'รวม '!D10</f>
        <v>1005168</v>
      </c>
      <c r="C11" s="12">
        <v>1006000</v>
      </c>
      <c r="D11" s="9">
        <f t="shared" si="0"/>
        <v>-832</v>
      </c>
      <c r="E11" s="9">
        <f t="shared" si="1"/>
        <v>-0.0827037773359841</v>
      </c>
      <c r="F11" s="12">
        <f>'รวม '!J10</f>
        <v>74257</v>
      </c>
      <c r="G11" s="11">
        <v>59000</v>
      </c>
      <c r="H11" s="9">
        <f t="shared" si="2"/>
        <v>15257</v>
      </c>
      <c r="I11" s="9">
        <f t="shared" si="3"/>
        <v>25.859322033898305</v>
      </c>
      <c r="J11" s="9">
        <f t="shared" si="7"/>
        <v>1079425</v>
      </c>
      <c r="K11" s="9">
        <f t="shared" si="4"/>
        <v>1065000</v>
      </c>
      <c r="L11" s="9">
        <f t="shared" si="5"/>
        <v>14425</v>
      </c>
      <c r="M11" s="9">
        <f t="shared" si="6"/>
        <v>1.3544600938967135</v>
      </c>
    </row>
    <row r="12" spans="1:13" ht="24.75" customHeight="1">
      <c r="A12" s="52" t="s">
        <v>24</v>
      </c>
      <c r="B12" s="12">
        <f>'รวม '!D11</f>
        <v>1037162</v>
      </c>
      <c r="C12" s="12">
        <v>1031000</v>
      </c>
      <c r="D12" s="9">
        <f t="shared" si="0"/>
        <v>6162</v>
      </c>
      <c r="E12" s="9">
        <f t="shared" si="1"/>
        <v>0.5976721629485936</v>
      </c>
      <c r="F12" s="12">
        <f>'รวม '!J11</f>
        <v>115895</v>
      </c>
      <c r="G12" s="11">
        <v>84000</v>
      </c>
      <c r="H12" s="9">
        <f t="shared" si="2"/>
        <v>31895</v>
      </c>
      <c r="I12" s="9">
        <f t="shared" si="3"/>
        <v>37.970238095238095</v>
      </c>
      <c r="J12" s="9">
        <f t="shared" si="7"/>
        <v>1153057</v>
      </c>
      <c r="K12" s="9">
        <f t="shared" si="4"/>
        <v>1115000</v>
      </c>
      <c r="L12" s="9">
        <f t="shared" si="5"/>
        <v>38057</v>
      </c>
      <c r="M12" s="9">
        <f t="shared" si="6"/>
        <v>3.413183856502242</v>
      </c>
    </row>
    <row r="13" spans="1:13" ht="24.75" customHeight="1">
      <c r="A13" s="45" t="s">
        <v>25</v>
      </c>
      <c r="B13" s="12">
        <f>'รวม '!D12</f>
        <v>793573</v>
      </c>
      <c r="C13" s="12">
        <v>938000</v>
      </c>
      <c r="D13" s="9">
        <f t="shared" si="0"/>
        <v>-144427</v>
      </c>
      <c r="E13" s="9">
        <f t="shared" si="1"/>
        <v>-15.397334754797441</v>
      </c>
      <c r="F13" s="12">
        <f>'รวม '!J12</f>
        <v>123230</v>
      </c>
      <c r="G13" s="12">
        <v>92000</v>
      </c>
      <c r="H13" s="9">
        <f t="shared" si="2"/>
        <v>31230</v>
      </c>
      <c r="I13" s="9">
        <f t="shared" si="3"/>
        <v>33.94565217391305</v>
      </c>
      <c r="J13" s="9">
        <f t="shared" si="7"/>
        <v>916803</v>
      </c>
      <c r="K13" s="9">
        <f t="shared" si="4"/>
        <v>1030000</v>
      </c>
      <c r="L13" s="9">
        <f t="shared" si="5"/>
        <v>-113197</v>
      </c>
      <c r="M13" s="9">
        <f t="shared" si="6"/>
        <v>-10.99</v>
      </c>
    </row>
    <row r="14" spans="1:13" ht="24.75" customHeight="1">
      <c r="A14" s="52" t="s">
        <v>26</v>
      </c>
      <c r="B14" s="12">
        <f>'รวม '!D13</f>
        <v>1120512</v>
      </c>
      <c r="C14" s="12">
        <v>1224000</v>
      </c>
      <c r="D14" s="9">
        <f t="shared" si="0"/>
        <v>-103488</v>
      </c>
      <c r="E14" s="9">
        <f t="shared" si="1"/>
        <v>-8.454901960784314</v>
      </c>
      <c r="F14" s="12">
        <f>'รวม '!J13</f>
        <v>120875</v>
      </c>
      <c r="G14" s="9">
        <v>121000</v>
      </c>
      <c r="H14" s="9">
        <f t="shared" si="2"/>
        <v>-125</v>
      </c>
      <c r="I14" s="9">
        <f t="shared" si="3"/>
        <v>-0.10330578512396695</v>
      </c>
      <c r="J14" s="9">
        <f t="shared" si="7"/>
        <v>1241387</v>
      </c>
      <c r="K14" s="9">
        <f t="shared" si="4"/>
        <v>1345000</v>
      </c>
      <c r="L14" s="9">
        <f t="shared" si="5"/>
        <v>-103613</v>
      </c>
      <c r="M14" s="9">
        <f t="shared" si="6"/>
        <v>-7.703568773234201</v>
      </c>
    </row>
    <row r="15" spans="1:13" ht="24.75" customHeight="1">
      <c r="A15" s="45" t="s">
        <v>27</v>
      </c>
      <c r="B15" s="12">
        <f>'รวม '!D14</f>
        <v>867785</v>
      </c>
      <c r="C15" s="10">
        <v>1193000</v>
      </c>
      <c r="D15" s="9">
        <f t="shared" si="0"/>
        <v>-325215</v>
      </c>
      <c r="E15" s="9">
        <f t="shared" si="1"/>
        <v>-27.26026823134954</v>
      </c>
      <c r="F15" s="12">
        <f>'รวม '!J14</f>
        <v>37970</v>
      </c>
      <c r="G15" s="10">
        <v>70000</v>
      </c>
      <c r="H15" s="9">
        <f t="shared" si="2"/>
        <v>-32030</v>
      </c>
      <c r="I15" s="9">
        <f t="shared" si="3"/>
        <v>-45.75714285714286</v>
      </c>
      <c r="J15" s="9">
        <f t="shared" si="7"/>
        <v>905755</v>
      </c>
      <c r="K15" s="9">
        <f t="shared" si="4"/>
        <v>1263000</v>
      </c>
      <c r="L15" s="9">
        <f t="shared" si="5"/>
        <v>-357245</v>
      </c>
      <c r="M15" s="9">
        <f t="shared" si="6"/>
        <v>-28.285431512272368</v>
      </c>
    </row>
    <row r="16" spans="1:13" ht="24.75" customHeight="1">
      <c r="A16" s="46" t="s">
        <v>28</v>
      </c>
      <c r="B16" s="51">
        <f>'รวม '!D15</f>
        <v>0</v>
      </c>
      <c r="C16" s="13"/>
      <c r="D16" s="9"/>
      <c r="E16" s="9"/>
      <c r="F16" s="51"/>
      <c r="G16" s="13"/>
      <c r="H16" s="9"/>
      <c r="I16" s="9"/>
      <c r="J16" s="9"/>
      <c r="K16" s="9"/>
      <c r="L16" s="9"/>
      <c r="M16" s="9"/>
    </row>
    <row r="17" spans="1:14" ht="24.75" customHeight="1" thickBot="1">
      <c r="A17" s="14" t="s">
        <v>4</v>
      </c>
      <c r="B17" s="15">
        <f>SUM(B5:B16)</f>
        <v>9900964</v>
      </c>
      <c r="C17" s="47">
        <f>SUM(C5:C16)</f>
        <v>14263000</v>
      </c>
      <c r="D17" s="16">
        <f>SUM(B17-C17)</f>
        <v>-4362036</v>
      </c>
      <c r="E17" s="16">
        <f>SUM(D17*100/C17)</f>
        <v>-30.582878777255836</v>
      </c>
      <c r="F17" s="15">
        <f>SUM(F5:F16)</f>
        <v>1735748</v>
      </c>
      <c r="G17" s="47">
        <f>SUM(G5:G16)</f>
        <v>829000</v>
      </c>
      <c r="H17" s="17">
        <f>SUM(F17-G17)</f>
        <v>906748</v>
      </c>
      <c r="I17" s="16">
        <f>SUM(H17*100/G17)</f>
        <v>109.37852834740652</v>
      </c>
      <c r="J17" s="16">
        <f>SUM(J5:J16)</f>
        <v>11636712</v>
      </c>
      <c r="K17" s="16">
        <f>SUM(K5:K16)</f>
        <v>15092000</v>
      </c>
      <c r="L17" s="16">
        <f>SUM(J17-K17)</f>
        <v>-3455288</v>
      </c>
      <c r="M17" s="16">
        <f>SUM(L17*100/K17)</f>
        <v>-22.894831698913332</v>
      </c>
      <c r="N17" s="18"/>
    </row>
    <row r="18" spans="1:14" ht="24.75" customHeight="1" thickTop="1">
      <c r="A18" s="2"/>
      <c r="B18" s="19"/>
      <c r="C18" s="19"/>
      <c r="D18" s="20"/>
      <c r="E18" s="20"/>
      <c r="F18" s="19"/>
      <c r="G18" s="19"/>
      <c r="H18" s="20"/>
      <c r="I18" s="20"/>
      <c r="J18" s="20"/>
      <c r="K18" s="20"/>
      <c r="L18" s="20"/>
      <c r="M18" s="20"/>
      <c r="N18" s="18"/>
    </row>
  </sheetData>
  <sheetProtection/>
  <mergeCells count="5">
    <mergeCell ref="A1:M1"/>
    <mergeCell ref="A2:M2"/>
    <mergeCell ref="B3:E3"/>
    <mergeCell ref="F3:I3"/>
    <mergeCell ref="J3:M3"/>
  </mergeCells>
  <printOptions/>
  <pageMargins left="0.31496062992125984" right="0" top="0.7480314960629921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</dc:creator>
  <cp:keywords/>
  <dc:description/>
  <cp:lastModifiedBy>302229</cp:lastModifiedBy>
  <cp:lastPrinted>2013-08-01T04:08:59Z</cp:lastPrinted>
  <dcterms:created xsi:type="dcterms:W3CDTF">2004-05-24T06:38:38Z</dcterms:created>
  <dcterms:modified xsi:type="dcterms:W3CDTF">2013-09-12T03:26:40Z</dcterms:modified>
  <cp:category/>
  <cp:version/>
  <cp:contentType/>
  <cp:contentStatus/>
</cp:coreProperties>
</file>